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mmhc.sharepoint.com/sites/SDrive/Shared Documents/"/>
    </mc:Choice>
  </mc:AlternateContent>
  <xr:revisionPtr revIDLastSave="21" documentId="8_{323B4763-4C8F-47AD-AB6B-4CF0E4911D8A}" xr6:coauthVersionLast="47" xr6:coauthVersionMax="47" xr10:uidLastSave="{F3624943-FDE9-586B-B22B-0420CD7B0FEB}"/>
  <bookViews>
    <workbookView xWindow="22932" yWindow="-108" windowWidth="23256" windowHeight="12456" firstSheet="2" activeTab="2" xr2:uid="{00000000-000D-0000-FFFF-FFFF00000000}"/>
  </bookViews>
  <sheets>
    <sheet name="2014 SFS" sheetId="2" state="hidden" r:id="rId1"/>
    <sheet name="2015 SFS" sheetId="3" state="hidden" r:id="rId2"/>
    <sheet name="SF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D16" i="4" s="1"/>
  <c r="E16" i="4" s="1"/>
  <c r="F16" i="4" s="1"/>
  <c r="G16" i="4" s="1"/>
  <c r="H16" i="4" s="1"/>
  <c r="I16" i="4" s="1"/>
  <c r="J16" i="4" s="1"/>
  <c r="K16" i="4" s="1"/>
  <c r="L16" i="4" s="1"/>
  <c r="M16" i="4" s="1"/>
  <c r="C15" i="4"/>
  <c r="C14" i="4"/>
  <c r="C13" i="4"/>
  <c r="C12" i="4"/>
  <c r="C11" i="4"/>
  <c r="C10" i="4"/>
  <c r="C9" i="4"/>
  <c r="C8" i="4"/>
  <c r="D14" i="4" l="1"/>
  <c r="E14" i="4" s="1"/>
  <c r="F14" i="4" s="1"/>
  <c r="G14" i="4" s="1"/>
  <c r="H14" i="4" s="1"/>
  <c r="I14" i="4" s="1"/>
  <c r="J14" i="4" s="1"/>
  <c r="K14" i="4" s="1"/>
  <c r="L14" i="4" s="1"/>
  <c r="M14" i="4" s="1"/>
  <c r="D13" i="4"/>
  <c r="E13" i="4" s="1"/>
  <c r="F13" i="4" s="1"/>
  <c r="G13" i="4" s="1"/>
  <c r="H13" i="4" s="1"/>
  <c r="I13" i="4" s="1"/>
  <c r="J13" i="4" s="1"/>
  <c r="K13" i="4" s="1"/>
  <c r="L13" i="4" s="1"/>
  <c r="M13" i="4" s="1"/>
  <c r="D12" i="4"/>
  <c r="E12" i="4" s="1"/>
  <c r="F12" i="4" s="1"/>
  <c r="G12" i="4" s="1"/>
  <c r="H12" i="4" s="1"/>
  <c r="I12" i="4" s="1"/>
  <c r="J12" i="4" s="1"/>
  <c r="K12" i="4" s="1"/>
  <c r="L12" i="4" s="1"/>
  <c r="M12" i="4" s="1"/>
  <c r="D11" i="4"/>
  <c r="E11" i="4" s="1"/>
  <c r="F11" i="4" s="1"/>
  <c r="G11" i="4" s="1"/>
  <c r="H11" i="4" s="1"/>
  <c r="I11" i="4" s="1"/>
  <c r="J11" i="4" s="1"/>
  <c r="K11" i="4" s="1"/>
  <c r="L11" i="4" s="1"/>
  <c r="M11" i="4" s="1"/>
  <c r="D10" i="4"/>
  <c r="E10" i="4" s="1"/>
  <c r="F10" i="4" s="1"/>
  <c r="G10" i="4" s="1"/>
  <c r="H10" i="4" s="1"/>
  <c r="I10" i="4" s="1"/>
  <c r="J10" i="4" s="1"/>
  <c r="K10" i="4" s="1"/>
  <c r="L10" i="4" s="1"/>
  <c r="M10" i="4" s="1"/>
  <c r="D9" i="4"/>
  <c r="E9" i="4" s="1"/>
  <c r="F9" i="4" s="1"/>
  <c r="G9" i="4" s="1"/>
  <c r="H9" i="4" s="1"/>
  <c r="I9" i="4" s="1"/>
  <c r="J9" i="4" s="1"/>
  <c r="K9" i="4" s="1"/>
  <c r="L9" i="4" s="1"/>
  <c r="M9" i="4" s="1"/>
  <c r="D8" i="4"/>
  <c r="E8" i="4" s="1"/>
  <c r="F8" i="4" s="1"/>
  <c r="G8" i="4" s="1"/>
  <c r="H8" i="4" s="1"/>
  <c r="I8" i="4" s="1"/>
  <c r="J8" i="4" s="1"/>
  <c r="K8" i="4" s="1"/>
  <c r="L8" i="4" s="1"/>
  <c r="M8" i="4" s="1"/>
  <c r="D15" i="4" l="1"/>
  <c r="E4" i="3"/>
  <c r="E6" i="3"/>
  <c r="F6" i="3" s="1"/>
  <c r="I11" i="3"/>
  <c r="H12" i="3" s="1"/>
  <c r="I10" i="3"/>
  <c r="I9" i="3"/>
  <c r="I8" i="3"/>
  <c r="J8" i="3" s="1"/>
  <c r="I7" i="3"/>
  <c r="J7" i="3" s="1"/>
  <c r="I6" i="3"/>
  <c r="J6" i="3" s="1"/>
  <c r="I5" i="3"/>
  <c r="J5" i="3" s="1"/>
  <c r="I4" i="3"/>
  <c r="J4" i="3" s="1"/>
  <c r="L9" i="3"/>
  <c r="L8" i="3"/>
  <c r="L7" i="3"/>
  <c r="J10" i="3"/>
  <c r="J9" i="3"/>
  <c r="K11" i="3"/>
  <c r="L11" i="3" s="1"/>
  <c r="K10" i="3"/>
  <c r="L10" i="3" s="1"/>
  <c r="L12" i="3" s="1"/>
  <c r="K9" i="3"/>
  <c r="K8" i="3"/>
  <c r="K7" i="3"/>
  <c r="K6" i="3"/>
  <c r="L6" i="3" s="1"/>
  <c r="K5" i="3"/>
  <c r="L5" i="3" s="1"/>
  <c r="K4" i="3"/>
  <c r="L4" i="3" s="1"/>
  <c r="H9" i="3"/>
  <c r="H8" i="3"/>
  <c r="H7" i="3"/>
  <c r="H6" i="3"/>
  <c r="F11" i="3"/>
  <c r="F10" i="3"/>
  <c r="F8" i="3"/>
  <c r="F5" i="3"/>
  <c r="F4" i="3"/>
  <c r="G11" i="3"/>
  <c r="H11" i="3" s="1"/>
  <c r="G10" i="3"/>
  <c r="H10" i="3" s="1"/>
  <c r="G9" i="3"/>
  <c r="G8" i="3"/>
  <c r="G7" i="3"/>
  <c r="G6" i="3"/>
  <c r="G5" i="3"/>
  <c r="H5" i="3" s="1"/>
  <c r="G4" i="3"/>
  <c r="H4" i="3" s="1"/>
  <c r="D11" i="3"/>
  <c r="D10" i="3"/>
  <c r="D9" i="3"/>
  <c r="D8" i="3"/>
  <c r="D7" i="3"/>
  <c r="D6" i="3"/>
  <c r="D5" i="3"/>
  <c r="E11" i="3"/>
  <c r="D12" i="3" s="1"/>
  <c r="E10" i="3"/>
  <c r="E9" i="3"/>
  <c r="F9" i="3" s="1"/>
  <c r="E8" i="3"/>
  <c r="E7" i="3"/>
  <c r="F7" i="3" s="1"/>
  <c r="E5" i="3"/>
  <c r="D4" i="3"/>
  <c r="J12" i="3" l="1"/>
  <c r="J11" i="3"/>
  <c r="F12" i="3"/>
  <c r="E15" i="4"/>
  <c r="E8" i="2"/>
  <c r="G12" i="2"/>
  <c r="F12" i="2"/>
  <c r="E12" i="2"/>
  <c r="D12" i="2"/>
  <c r="G11" i="2"/>
  <c r="H11" i="2" s="1"/>
  <c r="F11" i="2"/>
  <c r="E11" i="2"/>
  <c r="D11" i="2"/>
  <c r="G10" i="2"/>
  <c r="H10" i="2" s="1"/>
  <c r="F10" i="2"/>
  <c r="E10" i="2"/>
  <c r="D10" i="2"/>
  <c r="G9" i="2"/>
  <c r="H9" i="2" s="1"/>
  <c r="F9" i="2"/>
  <c r="E9" i="2"/>
  <c r="D9" i="2"/>
  <c r="G8" i="2"/>
  <c r="H8" i="2" s="1"/>
  <c r="F8" i="2"/>
  <c r="D8" i="2"/>
  <c r="G7" i="2"/>
  <c r="H7" i="2" s="1"/>
  <c r="F7" i="2"/>
  <c r="E7" i="2"/>
  <c r="D7" i="2"/>
  <c r="G6" i="2"/>
  <c r="H6" i="2" s="1"/>
  <c r="F6" i="2"/>
  <c r="E6" i="2"/>
  <c r="D6" i="2"/>
  <c r="G5" i="2"/>
  <c r="H5" i="2" s="1"/>
  <c r="F5" i="2"/>
  <c r="E5" i="2"/>
  <c r="D5" i="2"/>
  <c r="F15" i="4" l="1"/>
  <c r="D13" i="2"/>
  <c r="G13" i="2"/>
  <c r="F13" i="2"/>
  <c r="E13" i="2"/>
  <c r="H12" i="2"/>
  <c r="H13" i="2" s="1"/>
  <c r="G15" i="4" l="1"/>
  <c r="H15" i="4" l="1"/>
  <c r="I15" i="4" l="1"/>
  <c r="J15" i="4" l="1"/>
  <c r="K15" i="4" l="1"/>
  <c r="L15" i="4" l="1"/>
  <c r="M15" i="4" l="1"/>
</calcChain>
</file>

<file path=xl/sharedStrings.xml><?xml version="1.0" encoding="utf-8"?>
<sst xmlns="http://schemas.openxmlformats.org/spreadsheetml/2006/main" count="69" uniqueCount="40">
  <si>
    <t>&gt;200%</t>
  </si>
  <si>
    <t>Family Size</t>
  </si>
  <si>
    <t>DISCOUNT</t>
  </si>
  <si>
    <t>For each additional person, add</t>
  </si>
  <si>
    <t>Annual Income Thresholds by Sliding Fee Discount Pay Class and Percent Poverty</t>
  </si>
  <si>
    <t>20% pay</t>
  </si>
  <si>
    <t>40% pay</t>
  </si>
  <si>
    <t>60% pay</t>
  </si>
  <si>
    <t>80% pay</t>
  </si>
  <si>
    <t>100% pay</t>
  </si>
  <si>
    <t>Poverty Level*</t>
  </si>
  <si>
    <t>Maximum Annual Income Amounts for each Sliding Fee Percentage Category (except for 0% discount)</t>
  </si>
  <si>
    <t>Minimum Fee ($5)</t>
  </si>
  <si>
    <t>* Based on 2015 HHS Poverty Guidelines (http://aspe.hhs.gov/poverty)</t>
  </si>
  <si>
    <t>0-</t>
  </si>
  <si>
    <t>+</t>
  </si>
  <si>
    <t>For each additional person, add:</t>
  </si>
  <si>
    <t xml:space="preserve">Service Provided </t>
  </si>
  <si>
    <t>Case Management</t>
  </si>
  <si>
    <t>Counseling - QMHP</t>
  </si>
  <si>
    <t>Counseling - PhD</t>
  </si>
  <si>
    <t>One-Time Evaluation</t>
  </si>
  <si>
    <t>Medical Psychotherapy</t>
  </si>
  <si>
    <t>$20/quarter hour</t>
  </si>
  <si>
    <t>$30/quarter hour</t>
  </si>
  <si>
    <t>$35/quarter hour</t>
  </si>
  <si>
    <t>$165 per evaluation</t>
  </si>
  <si>
    <t>$75/quarter hour</t>
  </si>
  <si>
    <t>A               0-100% of FPL</t>
  </si>
  <si>
    <t>B           101-140% of FPL</t>
  </si>
  <si>
    <t>C             141-170% of FPL</t>
  </si>
  <si>
    <t>D             171-200% of FPL</t>
  </si>
  <si>
    <t>Full Fee 201% of FPL and over</t>
  </si>
  <si>
    <t>NOTE: Incomes that are above the limits in Slide Category D are ineligible for the sliding fee scale program and are charged the full amount of standard fees.</t>
  </si>
  <si>
    <t>Same Day Discount (10%)</t>
  </si>
  <si>
    <t>(for uninsured and under-insured clients)</t>
  </si>
  <si>
    <t>2026 North Central Missouri Mental Health Center Secondary Sliding Fee Schedule</t>
  </si>
  <si>
    <r>
      <t>* Based on 2025 HHS Federal Poverty Guidelines (</t>
    </r>
    <r>
      <rPr>
        <u/>
        <sz val="11"/>
        <color rgb="FF091EB7"/>
        <rFont val="Calibri"/>
        <family val="2"/>
        <scheme val="minor"/>
      </rPr>
      <t>https://aspe.hhs.gov/poverty-guidelines</t>
    </r>
    <r>
      <rPr>
        <sz val="11"/>
        <color theme="1"/>
        <rFont val="Calibri"/>
        <family val="2"/>
        <scheme val="minor"/>
      </rPr>
      <t>)</t>
    </r>
  </si>
  <si>
    <r>
      <t xml:space="preserve">Effective through January 31, 2027 </t>
    </r>
    <r>
      <rPr>
        <sz val="10"/>
        <color theme="1"/>
        <rFont val="Cambria"/>
        <family val="1"/>
        <scheme val="major"/>
      </rPr>
      <t>(or unless otherwise updated by the Department of Health and Human Services)</t>
    </r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</si>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</sst>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6"/>
      <color theme="1"/>
      <name val="Cambria"/>
      <family val="1"/>
    </font>
    <font>
      <sz val="12"/>
      <color theme="1"/>
      <name val="Cambria"/>
      <family val="1"/>
      <scheme val="major"/>
    </font>
    <font>
      <u/>
      <sz val="11"/>
      <color rgb="FF091EB7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Protection="1">
      <protection locked="0"/>
    </xf>
    <xf numFmtId="164" fontId="0" fillId="0" borderId="5" xfId="0" applyNumberFormat="1" applyBorder="1"/>
    <xf numFmtId="164" fontId="0" fillId="0" borderId="6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2" fillId="2" borderId="24" xfId="0" applyFont="1" applyFill="1" applyBorder="1" applyAlignment="1">
      <alignment horizontal="center" wrapText="1"/>
    </xf>
    <xf numFmtId="164" fontId="0" fillId="0" borderId="25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26" xfId="0" applyNumberFormat="1" applyBorder="1"/>
    <xf numFmtId="0" fontId="1" fillId="2" borderId="27" xfId="0" applyFont="1" applyFill="1" applyBorder="1" applyAlignment="1">
      <alignment wrapText="1"/>
    </xf>
    <xf numFmtId="164" fontId="0" fillId="0" borderId="28" xfId="0" applyNumberFormat="1" applyBorder="1"/>
    <xf numFmtId="0" fontId="1" fillId="3" borderId="17" xfId="0" applyFont="1" applyFill="1" applyBorder="1" applyAlignment="1">
      <alignment wrapText="1"/>
    </xf>
    <xf numFmtId="9" fontId="1" fillId="3" borderId="18" xfId="0" applyNumberFormat="1" applyFont="1" applyFill="1" applyBorder="1" applyAlignment="1">
      <alignment horizontal="center" wrapText="1"/>
    </xf>
    <xf numFmtId="9" fontId="1" fillId="3" borderId="18" xfId="0" applyNumberFormat="1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wrapText="1"/>
    </xf>
    <xf numFmtId="0" fontId="1" fillId="4" borderId="21" xfId="0" applyFont="1" applyFill="1" applyBorder="1" applyAlignment="1">
      <alignment horizontal="center" wrapText="1"/>
    </xf>
    <xf numFmtId="165" fontId="1" fillId="4" borderId="22" xfId="0" applyNumberFormat="1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3" borderId="4" xfId="0" applyFont="1" applyFill="1" applyBorder="1" applyAlignment="1">
      <alignment wrapText="1"/>
    </xf>
    <xf numFmtId="9" fontId="1" fillId="3" borderId="5" xfId="0" applyNumberFormat="1" applyFont="1" applyFill="1" applyBorder="1" applyAlignment="1">
      <alignment wrapText="1"/>
    </xf>
    <xf numFmtId="9" fontId="1" fillId="3" borderId="6" xfId="0" applyNumberFormat="1" applyFont="1" applyFill="1" applyBorder="1" applyAlignment="1">
      <alignment wrapText="1"/>
    </xf>
    <xf numFmtId="9" fontId="1" fillId="4" borderId="12" xfId="0" applyNumberFormat="1" applyFont="1" applyFill="1" applyBorder="1" applyAlignment="1">
      <alignment wrapText="1"/>
    </xf>
    <xf numFmtId="9" fontId="1" fillId="4" borderId="13" xfId="0" applyNumberFormat="1" applyFont="1" applyFill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wrapText="1"/>
    </xf>
    <xf numFmtId="0" fontId="0" fillId="0" borderId="0" xfId="0" applyAlignment="1">
      <alignment wrapText="1"/>
    </xf>
    <xf numFmtId="164" fontId="0" fillId="0" borderId="37" xfId="0" applyNumberFormat="1" applyBorder="1"/>
    <xf numFmtId="164" fontId="0" fillId="0" borderId="38" xfId="0" applyNumberFormat="1" applyBorder="1"/>
    <xf numFmtId="0" fontId="3" fillId="0" borderId="33" xfId="0" applyFont="1" applyBorder="1" applyAlignment="1">
      <alignment horizontal="center" wrapText="1"/>
    </xf>
    <xf numFmtId="164" fontId="0" fillId="0" borderId="41" xfId="0" applyNumberFormat="1" applyBorder="1"/>
    <xf numFmtId="164" fontId="0" fillId="0" borderId="42" xfId="0" applyNumberFormat="1" applyBorder="1"/>
    <xf numFmtId="164" fontId="0" fillId="0" borderId="3" xfId="0" applyNumberFormat="1" applyBorder="1"/>
    <xf numFmtId="164" fontId="0" fillId="0" borderId="43" xfId="0" applyNumberFormat="1" applyBorder="1"/>
    <xf numFmtId="164" fontId="0" fillId="0" borderId="35" xfId="0" applyNumberFormat="1" applyBorder="1"/>
    <xf numFmtId="164" fontId="0" fillId="0" borderId="32" xfId="0" applyNumberFormat="1" applyBorder="1"/>
    <xf numFmtId="164" fontId="0" fillId="0" borderId="44" xfId="0" applyNumberFormat="1" applyBorder="1"/>
    <xf numFmtId="164" fontId="0" fillId="0" borderId="45" xfId="0" applyNumberFormat="1" applyBorder="1"/>
    <xf numFmtId="166" fontId="0" fillId="0" borderId="0" xfId="0" applyNumberFormat="1"/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164" fontId="0" fillId="5" borderId="25" xfId="0" applyNumberFormat="1" applyFill="1" applyBorder="1"/>
    <xf numFmtId="164" fontId="0" fillId="5" borderId="5" xfId="0" applyNumberFormat="1" applyFill="1" applyBorder="1"/>
    <xf numFmtId="164" fontId="0" fillId="5" borderId="6" xfId="0" applyNumberFormat="1" applyFill="1" applyBorder="1"/>
    <xf numFmtId="164" fontId="0" fillId="5" borderId="26" xfId="0" applyNumberFormat="1" applyFill="1" applyBorder="1"/>
    <xf numFmtId="164" fontId="0" fillId="5" borderId="28" xfId="0" applyNumberFormat="1" applyFill="1" applyBorder="1"/>
    <xf numFmtId="9" fontId="1" fillId="6" borderId="12" xfId="0" applyNumberFormat="1" applyFont="1" applyFill="1" applyBorder="1" applyAlignment="1">
      <alignment wrapText="1"/>
    </xf>
    <xf numFmtId="9" fontId="1" fillId="6" borderId="13" xfId="0" applyNumberFormat="1" applyFont="1" applyFill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0" fillId="7" borderId="0" xfId="0" applyFill="1"/>
    <xf numFmtId="0" fontId="0" fillId="0" borderId="5" xfId="0" applyBorder="1"/>
    <xf numFmtId="166" fontId="0" fillId="0" borderId="5" xfId="0" applyNumberFormat="1" applyBorder="1"/>
    <xf numFmtId="0" fontId="1" fillId="6" borderId="5" xfId="0" applyFont="1" applyFill="1" applyBorder="1" applyAlignment="1">
      <alignment horizontal="center" vertical="center" wrapText="1"/>
    </xf>
    <xf numFmtId="0" fontId="0" fillId="0" borderId="38" xfId="0" applyBorder="1"/>
    <xf numFmtId="0" fontId="0" fillId="0" borderId="46" xfId="0" applyBorder="1"/>
    <xf numFmtId="0" fontId="0" fillId="0" borderId="26" xfId="0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3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8" fillId="7" borderId="47" xfId="0" applyFont="1" applyFill="1" applyBorder="1" applyAlignment="1">
      <alignment horizontal="center" vertical="center"/>
    </xf>
    <xf numFmtId="0" fontId="8" fillId="7" borderId="48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0" fontId="1" fillId="4" borderId="29" xfId="0" applyFont="1" applyFill="1" applyBorder="1" applyAlignment="1">
      <alignment horizontal="center" wrapText="1"/>
    </xf>
    <xf numFmtId="0" fontId="1" fillId="4" borderId="34" xfId="0" applyFont="1" applyFill="1" applyBorder="1" applyAlignment="1">
      <alignment horizontal="center" wrapText="1"/>
    </xf>
    <xf numFmtId="165" fontId="1" fillId="4" borderId="36" xfId="0" applyNumberFormat="1" applyFont="1" applyFill="1" applyBorder="1" applyAlignment="1">
      <alignment horizontal="center"/>
    </xf>
    <xf numFmtId="165" fontId="1" fillId="4" borderId="34" xfId="0" applyNumberFormat="1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9" fontId="1" fillId="3" borderId="36" xfId="0" applyNumberFormat="1" applyFont="1" applyFill="1" applyBorder="1" applyAlignment="1">
      <alignment horizontal="center"/>
    </xf>
    <xf numFmtId="9" fontId="1" fillId="3" borderId="34" xfId="0" applyNumberFormat="1" applyFont="1" applyFill="1" applyBorder="1" applyAlignment="1">
      <alignment horizontal="center"/>
    </xf>
    <xf numFmtId="9" fontId="1" fillId="3" borderId="36" xfId="0" applyNumberFormat="1" applyFont="1" applyFill="1" applyBorder="1" applyAlignment="1">
      <alignment horizontal="center" wrapText="1"/>
    </xf>
    <xf numFmtId="9" fontId="1" fillId="3" borderId="3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91E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zoomScaleNormal="100" workbookViewId="0">
      <selection activeCell="A18" sqref="A18:M32"/>
    </sheetView>
  </sheetViews>
  <sheetFormatPr defaultRowHeight="14.4" x14ac:dyDescent="0.3"/>
  <cols>
    <col min="1" max="1" width="9.6640625" customWidth="1"/>
    <col min="2" max="2" width="14.33203125" customWidth="1"/>
    <col min="3" max="3" width="11.5546875" customWidth="1"/>
    <col min="4" max="4" width="10.33203125" customWidth="1"/>
    <col min="5" max="5" width="11.109375" customWidth="1"/>
    <col min="6" max="6" width="10.6640625" customWidth="1"/>
    <col min="7" max="7" width="10.44140625" customWidth="1"/>
    <col min="8" max="8" width="10" customWidth="1"/>
    <col min="9" max="9" width="9.33203125" bestFit="1" customWidth="1"/>
    <col min="10" max="10" width="9.44140625" bestFit="1" customWidth="1"/>
    <col min="11" max="11" width="9.33203125" bestFit="1" customWidth="1"/>
    <col min="12" max="12" width="9.44140625" bestFit="1" customWidth="1"/>
    <col min="13" max="13" width="9.33203125" bestFit="1" customWidth="1"/>
  </cols>
  <sheetData>
    <row r="1" spans="2:21" ht="15" thickBot="1" x14ac:dyDescent="0.35">
      <c r="N1" s="1"/>
      <c r="O1" s="1"/>
      <c r="P1" s="1"/>
      <c r="Q1" s="1"/>
      <c r="R1" s="1"/>
      <c r="S1" s="1"/>
      <c r="T1" s="1"/>
      <c r="U1" s="1"/>
    </row>
    <row r="2" spans="2:21" ht="24" customHeight="1" thickBot="1" x14ac:dyDescent="0.35">
      <c r="B2" s="78" t="s">
        <v>4</v>
      </c>
      <c r="C2" s="79"/>
      <c r="D2" s="79"/>
      <c r="E2" s="79"/>
      <c r="F2" s="79"/>
      <c r="G2" s="79"/>
      <c r="H2" s="80"/>
      <c r="N2" s="1"/>
      <c r="O2" s="1"/>
      <c r="P2" s="1"/>
      <c r="Q2" s="1"/>
      <c r="R2" s="1"/>
      <c r="S2" s="1"/>
      <c r="T2" s="1"/>
      <c r="U2" s="1"/>
    </row>
    <row r="3" spans="2:21" ht="15" thickBot="1" x14ac:dyDescent="0.35">
      <c r="B3" s="13" t="s">
        <v>10</v>
      </c>
      <c r="C3" s="14">
        <v>1</v>
      </c>
      <c r="D3" s="15">
        <v>1.25</v>
      </c>
      <c r="E3" s="15">
        <v>1.5</v>
      </c>
      <c r="F3" s="15">
        <v>1.75</v>
      </c>
      <c r="G3" s="15">
        <v>2</v>
      </c>
      <c r="H3" s="16" t="s">
        <v>0</v>
      </c>
      <c r="N3" s="1"/>
      <c r="O3" s="1"/>
      <c r="P3" s="1"/>
      <c r="Q3" s="1"/>
      <c r="R3" s="1"/>
      <c r="S3" s="1"/>
      <c r="T3" s="1"/>
      <c r="U3" s="1"/>
    </row>
    <row r="4" spans="2:21" ht="29.4" thickBot="1" x14ac:dyDescent="0.35">
      <c r="B4" s="17" t="s">
        <v>1</v>
      </c>
      <c r="C4" s="18" t="s">
        <v>12</v>
      </c>
      <c r="D4" s="19" t="s">
        <v>5</v>
      </c>
      <c r="E4" s="20" t="s">
        <v>6</v>
      </c>
      <c r="F4" s="20" t="s">
        <v>7</v>
      </c>
      <c r="G4" s="20" t="s">
        <v>8</v>
      </c>
      <c r="H4" s="21" t="s">
        <v>9</v>
      </c>
      <c r="N4" s="1"/>
      <c r="O4" s="1"/>
      <c r="P4" s="1"/>
      <c r="Q4" s="1"/>
      <c r="R4" s="1"/>
      <c r="S4" s="1"/>
      <c r="T4" s="1"/>
      <c r="U4" s="1"/>
    </row>
    <row r="5" spans="2:21" x14ac:dyDescent="0.3">
      <c r="B5" s="6">
        <v>1</v>
      </c>
      <c r="C5" s="7">
        <v>11770</v>
      </c>
      <c r="D5" s="8">
        <f t="shared" ref="D5:D12" si="0">C5*1.25</f>
        <v>14712.5</v>
      </c>
      <c r="E5" s="8">
        <f t="shared" ref="E5:E12" si="1">C5*1.5</f>
        <v>17655</v>
      </c>
      <c r="F5" s="8">
        <f t="shared" ref="F5:F12" si="2">C5*1.75</f>
        <v>20597.5</v>
      </c>
      <c r="G5" s="8">
        <f t="shared" ref="G5:G12" si="3">C5*2</f>
        <v>23540</v>
      </c>
      <c r="H5" s="9">
        <f t="shared" ref="H5:H12" si="4">G5+1</f>
        <v>23541</v>
      </c>
      <c r="N5" s="1"/>
      <c r="O5" s="1"/>
      <c r="P5" s="1"/>
      <c r="Q5" s="1"/>
      <c r="R5" s="1"/>
      <c r="S5" s="1"/>
      <c r="T5" s="1"/>
      <c r="U5" s="1"/>
    </row>
    <row r="6" spans="2:21" x14ac:dyDescent="0.3">
      <c r="B6" s="6">
        <v>2</v>
      </c>
      <c r="C6" s="10">
        <v>15930</v>
      </c>
      <c r="D6" s="2">
        <f t="shared" si="0"/>
        <v>19912.5</v>
      </c>
      <c r="E6" s="2">
        <f t="shared" si="1"/>
        <v>23895</v>
      </c>
      <c r="F6" s="2">
        <f t="shared" si="2"/>
        <v>27877.5</v>
      </c>
      <c r="G6" s="2">
        <f t="shared" si="3"/>
        <v>31860</v>
      </c>
      <c r="H6" s="3">
        <f t="shared" si="4"/>
        <v>31861</v>
      </c>
      <c r="N6" s="1"/>
      <c r="O6" s="1"/>
      <c r="P6" s="1"/>
      <c r="Q6" s="1"/>
      <c r="R6" s="1"/>
      <c r="S6" s="1"/>
      <c r="T6" s="1"/>
      <c r="U6" s="1"/>
    </row>
    <row r="7" spans="2:21" x14ac:dyDescent="0.3">
      <c r="B7" s="6">
        <v>3</v>
      </c>
      <c r="C7" s="10">
        <v>20090</v>
      </c>
      <c r="D7" s="2">
        <f t="shared" si="0"/>
        <v>25112.5</v>
      </c>
      <c r="E7" s="2">
        <f t="shared" si="1"/>
        <v>30135</v>
      </c>
      <c r="F7" s="2">
        <f t="shared" si="2"/>
        <v>35157.5</v>
      </c>
      <c r="G7" s="2">
        <f t="shared" si="3"/>
        <v>40180</v>
      </c>
      <c r="H7" s="3">
        <f t="shared" si="4"/>
        <v>40181</v>
      </c>
      <c r="N7" s="1"/>
      <c r="O7" s="1"/>
      <c r="P7" s="1"/>
      <c r="Q7" s="1"/>
      <c r="R7" s="1"/>
      <c r="S7" s="1"/>
      <c r="T7" s="1"/>
      <c r="U7" s="1"/>
    </row>
    <row r="8" spans="2:21" x14ac:dyDescent="0.3">
      <c r="B8" s="6">
        <v>4</v>
      </c>
      <c r="C8" s="10">
        <v>24250</v>
      </c>
      <c r="D8" s="2">
        <f t="shared" si="0"/>
        <v>30312.5</v>
      </c>
      <c r="E8" s="2">
        <f t="shared" si="1"/>
        <v>36375</v>
      </c>
      <c r="F8" s="2">
        <f t="shared" si="2"/>
        <v>42437.5</v>
      </c>
      <c r="G8" s="2">
        <f t="shared" si="3"/>
        <v>48500</v>
      </c>
      <c r="H8" s="3">
        <f t="shared" si="4"/>
        <v>48501</v>
      </c>
      <c r="N8" s="1"/>
      <c r="O8" s="1"/>
      <c r="P8" s="1"/>
      <c r="Q8" s="1"/>
      <c r="R8" s="1"/>
      <c r="S8" s="1"/>
      <c r="T8" s="1"/>
      <c r="U8" s="1"/>
    </row>
    <row r="9" spans="2:21" x14ac:dyDescent="0.3">
      <c r="B9" s="6">
        <v>5</v>
      </c>
      <c r="C9" s="10">
        <v>28410</v>
      </c>
      <c r="D9" s="2">
        <f t="shared" si="0"/>
        <v>35512.5</v>
      </c>
      <c r="E9" s="2">
        <f t="shared" si="1"/>
        <v>42615</v>
      </c>
      <c r="F9" s="2">
        <f t="shared" si="2"/>
        <v>49717.5</v>
      </c>
      <c r="G9" s="2">
        <f t="shared" si="3"/>
        <v>56820</v>
      </c>
      <c r="H9" s="3">
        <f t="shared" si="4"/>
        <v>56821</v>
      </c>
      <c r="N9" s="1"/>
      <c r="O9" s="1"/>
      <c r="P9" s="1"/>
      <c r="Q9" s="1"/>
      <c r="R9" s="1"/>
      <c r="S9" s="1"/>
      <c r="T9" s="1"/>
      <c r="U9" s="1"/>
    </row>
    <row r="10" spans="2:21" x14ac:dyDescent="0.3">
      <c r="B10" s="6">
        <v>6</v>
      </c>
      <c r="C10" s="10">
        <v>32570</v>
      </c>
      <c r="D10" s="2">
        <f t="shared" si="0"/>
        <v>40712.5</v>
      </c>
      <c r="E10" s="2">
        <f t="shared" si="1"/>
        <v>48855</v>
      </c>
      <c r="F10" s="2">
        <f t="shared" si="2"/>
        <v>56997.5</v>
      </c>
      <c r="G10" s="2">
        <f t="shared" si="3"/>
        <v>65140</v>
      </c>
      <c r="H10" s="3">
        <f t="shared" si="4"/>
        <v>65141</v>
      </c>
      <c r="N10" s="1"/>
      <c r="O10" s="1"/>
      <c r="P10" s="1"/>
      <c r="Q10" s="1"/>
      <c r="R10" s="1"/>
      <c r="S10" s="1"/>
      <c r="T10" s="1"/>
      <c r="U10" s="1"/>
    </row>
    <row r="11" spans="2:21" x14ac:dyDescent="0.3">
      <c r="B11" s="6">
        <v>7</v>
      </c>
      <c r="C11" s="10">
        <v>36730</v>
      </c>
      <c r="D11" s="2">
        <f t="shared" si="0"/>
        <v>45912.5</v>
      </c>
      <c r="E11" s="2">
        <f t="shared" si="1"/>
        <v>55095</v>
      </c>
      <c r="F11" s="2">
        <f t="shared" si="2"/>
        <v>64277.5</v>
      </c>
      <c r="G11" s="2">
        <f t="shared" si="3"/>
        <v>73460</v>
      </c>
      <c r="H11" s="3">
        <f t="shared" si="4"/>
        <v>73461</v>
      </c>
      <c r="N11" s="1"/>
      <c r="O11" s="1"/>
      <c r="P11" s="1"/>
      <c r="Q11" s="1"/>
      <c r="R11" s="1"/>
      <c r="S11" s="1"/>
      <c r="T11" s="1"/>
      <c r="U11" s="1"/>
    </row>
    <row r="12" spans="2:21" x14ac:dyDescent="0.3">
      <c r="B12" s="6">
        <v>8</v>
      </c>
      <c r="C12" s="10">
        <v>40890</v>
      </c>
      <c r="D12" s="2">
        <f t="shared" si="0"/>
        <v>51112.5</v>
      </c>
      <c r="E12" s="2">
        <f t="shared" si="1"/>
        <v>61335</v>
      </c>
      <c r="F12" s="2">
        <f t="shared" si="2"/>
        <v>71557.5</v>
      </c>
      <c r="G12" s="2">
        <f t="shared" si="3"/>
        <v>81780</v>
      </c>
      <c r="H12" s="3">
        <f t="shared" si="4"/>
        <v>81781</v>
      </c>
      <c r="N12" s="1"/>
      <c r="O12" s="1"/>
      <c r="P12" s="1"/>
      <c r="Q12" s="1"/>
      <c r="R12" s="1"/>
      <c r="S12" s="1"/>
      <c r="T12" s="1"/>
      <c r="U12" s="1"/>
    </row>
    <row r="13" spans="2:21" ht="43.8" thickBot="1" x14ac:dyDescent="0.35">
      <c r="B13" s="11" t="s">
        <v>3</v>
      </c>
      <c r="C13" s="12">
        <v>4160</v>
      </c>
      <c r="D13" s="4">
        <f>D12-D11</f>
        <v>5200</v>
      </c>
      <c r="E13" s="4">
        <f>E12-E11</f>
        <v>6240</v>
      </c>
      <c r="F13" s="4">
        <f>F12-F11</f>
        <v>7280</v>
      </c>
      <c r="G13" s="4">
        <f>G12-G11</f>
        <v>8320</v>
      </c>
      <c r="H13" s="5">
        <f>H12-H11</f>
        <v>8320</v>
      </c>
      <c r="N13" s="1"/>
      <c r="O13" s="1"/>
      <c r="P13" s="1"/>
      <c r="Q13" s="1"/>
      <c r="R13" s="1"/>
      <c r="S13" s="1"/>
      <c r="T13" s="1"/>
      <c r="U13" s="1"/>
    </row>
    <row r="14" spans="2:21" x14ac:dyDescent="0.3">
      <c r="N14" s="1"/>
      <c r="O14" s="1"/>
      <c r="P14" s="1"/>
      <c r="Q14" s="1"/>
      <c r="R14" s="1"/>
      <c r="S14" s="1"/>
      <c r="T14" s="1"/>
      <c r="U14" s="1"/>
    </row>
    <row r="15" spans="2:21" x14ac:dyDescent="0.3">
      <c r="B15" t="s">
        <v>13</v>
      </c>
      <c r="N15" s="1"/>
      <c r="O15" s="1"/>
      <c r="P15" s="1"/>
      <c r="Q15" s="1"/>
      <c r="R15" s="1"/>
      <c r="S15" s="1"/>
      <c r="T15" s="1"/>
      <c r="U15" s="1"/>
    </row>
    <row r="16" spans="2:21" x14ac:dyDescent="0.3">
      <c r="N16" s="1"/>
      <c r="O16" s="1"/>
      <c r="P16" s="1"/>
      <c r="Q16" s="1"/>
      <c r="R16" s="1"/>
      <c r="S16" s="1"/>
      <c r="T16" s="1"/>
      <c r="U16" s="1"/>
    </row>
    <row r="17" spans="1:21" ht="15" thickBot="1" x14ac:dyDescent="0.35">
      <c r="N17" s="1"/>
      <c r="O17" s="1"/>
      <c r="P17" s="1"/>
      <c r="Q17" s="1"/>
      <c r="R17" s="1"/>
      <c r="S17" s="1"/>
      <c r="T17" s="1"/>
      <c r="U17" s="1"/>
    </row>
    <row r="18" spans="1:21" x14ac:dyDescent="0.3">
      <c r="A18" s="81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3"/>
      <c r="N18" s="1"/>
      <c r="O18" s="1"/>
      <c r="P18" s="1"/>
      <c r="Q18" s="1"/>
      <c r="R18" s="1"/>
      <c r="S18" s="1"/>
      <c r="T18" s="1"/>
      <c r="U18" s="1"/>
    </row>
    <row r="19" spans="1:21" x14ac:dyDescent="0.3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4"/>
      <c r="N19" s="1"/>
      <c r="O19" s="1"/>
      <c r="P19" s="1"/>
      <c r="Q19" s="1"/>
      <c r="R19" s="1"/>
      <c r="S19" s="1"/>
      <c r="T19" s="1"/>
      <c r="U19" s="1"/>
    </row>
    <row r="20" spans="1:21" x14ac:dyDescent="0.3">
      <c r="A20" s="84"/>
      <c r="B20" s="86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8"/>
      <c r="N20" s="1"/>
      <c r="O20" s="1"/>
      <c r="P20" s="1"/>
      <c r="Q20" s="1"/>
      <c r="R20" s="1"/>
      <c r="S20" s="1"/>
      <c r="T20" s="1"/>
      <c r="U20" s="1"/>
    </row>
    <row r="21" spans="1:21" x14ac:dyDescent="0.3">
      <c r="A21" s="8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/>
      <c r="N21" s="1"/>
      <c r="O21" s="1"/>
      <c r="P21" s="1"/>
      <c r="Q21" s="1"/>
      <c r="R21" s="1"/>
      <c r="S21" s="1"/>
      <c r="T21" s="1"/>
      <c r="U21" s="1"/>
    </row>
    <row r="22" spans="1:21" x14ac:dyDescent="0.3">
      <c r="A22" s="27"/>
      <c r="B22" s="7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  <c r="N22" s="1"/>
      <c r="O22" s="1"/>
      <c r="P22" s="1"/>
      <c r="Q22" s="1"/>
      <c r="R22" s="1"/>
      <c r="S22" s="1"/>
      <c r="T22" s="1"/>
      <c r="U22" s="1"/>
    </row>
    <row r="23" spans="1:21" x14ac:dyDescent="0.3">
      <c r="A23" s="27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3"/>
      <c r="N23" s="1"/>
      <c r="O23" s="1"/>
      <c r="P23" s="1"/>
      <c r="Q23" s="1"/>
      <c r="R23" s="1"/>
      <c r="S23" s="1"/>
      <c r="T23" s="1"/>
      <c r="U23" s="1"/>
    </row>
    <row r="24" spans="1:21" x14ac:dyDescent="0.3">
      <c r="A24" s="27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1"/>
      <c r="O24" s="1"/>
      <c r="P24" s="1"/>
      <c r="Q24" s="1"/>
      <c r="R24" s="1"/>
      <c r="S24" s="1"/>
      <c r="T24" s="1"/>
      <c r="U24" s="1"/>
    </row>
    <row r="25" spans="1:21" x14ac:dyDescent="0.3">
      <c r="A25" s="27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1"/>
      <c r="O25" s="1"/>
      <c r="P25" s="1"/>
      <c r="Q25" s="1"/>
      <c r="R25" s="1"/>
      <c r="S25" s="1"/>
      <c r="T25" s="1"/>
      <c r="U25" s="1"/>
    </row>
    <row r="26" spans="1:21" x14ac:dyDescent="0.3">
      <c r="A26" s="27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  <c r="N26" s="1"/>
      <c r="O26" s="1"/>
      <c r="P26" s="1"/>
      <c r="Q26" s="1"/>
      <c r="R26" s="1"/>
      <c r="S26" s="1"/>
      <c r="T26" s="1"/>
      <c r="U26" s="1"/>
    </row>
    <row r="27" spans="1:21" x14ac:dyDescent="0.3">
      <c r="A27" s="27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  <c r="N27" s="1"/>
      <c r="O27" s="1"/>
      <c r="P27" s="1"/>
      <c r="Q27" s="1"/>
      <c r="R27" s="1"/>
      <c r="S27" s="1"/>
      <c r="T27" s="1"/>
      <c r="U27" s="1"/>
    </row>
    <row r="28" spans="1:21" x14ac:dyDescent="0.3">
      <c r="A28" s="27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  <c r="N28" s="1"/>
      <c r="O28" s="1"/>
      <c r="P28" s="1"/>
      <c r="Q28" s="1"/>
      <c r="R28" s="1"/>
      <c r="S28" s="1"/>
      <c r="T28" s="1"/>
      <c r="U28" s="1"/>
    </row>
    <row r="29" spans="1:21" x14ac:dyDescent="0.3">
      <c r="A29" s="27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3"/>
      <c r="N29" s="1"/>
      <c r="O29" s="1"/>
      <c r="P29" s="1"/>
      <c r="Q29" s="1"/>
      <c r="R29" s="1"/>
      <c r="S29" s="1"/>
      <c r="T29" s="1"/>
      <c r="U29" s="1"/>
    </row>
    <row r="30" spans="1:21" ht="15" thickBot="1" x14ac:dyDescent="0.35">
      <c r="A30" s="28"/>
      <c r="B30" s="12"/>
      <c r="C30" s="4"/>
      <c r="D30" s="4"/>
      <c r="E30" s="4"/>
      <c r="F30" s="4"/>
      <c r="G30" s="4"/>
      <c r="H30" s="4"/>
      <c r="I30" s="4"/>
      <c r="J30" s="4"/>
      <c r="K30" s="4"/>
      <c r="L30" s="4"/>
      <c r="M30" s="5"/>
      <c r="N30" s="1"/>
      <c r="O30" s="1"/>
      <c r="P30" s="1"/>
      <c r="Q30" s="1"/>
      <c r="R30" s="1"/>
      <c r="S30" s="1"/>
      <c r="T30" s="1"/>
      <c r="U30" s="1"/>
    </row>
    <row r="31" spans="1:21" x14ac:dyDescent="0.3">
      <c r="A31" s="29"/>
      <c r="N31" s="1"/>
      <c r="O31" s="1"/>
      <c r="P31" s="1"/>
      <c r="Q31" s="1"/>
      <c r="R31" s="1"/>
      <c r="S31" s="1"/>
      <c r="T31" s="1"/>
      <c r="U31" s="1"/>
    </row>
    <row r="32" spans="1:21" x14ac:dyDescent="0.3">
      <c r="N32" s="1"/>
      <c r="O32" s="1"/>
      <c r="P32" s="1"/>
      <c r="Q32" s="1"/>
      <c r="R32" s="1"/>
      <c r="S32" s="1"/>
      <c r="T32" s="1"/>
      <c r="U32" s="1"/>
    </row>
    <row r="33" spans="1:2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4">
    <mergeCell ref="B2:H2"/>
    <mergeCell ref="A18:M18"/>
    <mergeCell ref="A20:A21"/>
    <mergeCell ref="B20:M20"/>
  </mergeCells>
  <pageMargins left="0.7" right="0.7" top="0.75" bottom="0.75" header="0.3" footer="0.3"/>
  <pageSetup scale="91" orientation="landscape" r:id="rId1"/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workbookViewId="0">
      <selection sqref="A1:M14"/>
    </sheetView>
  </sheetViews>
  <sheetFormatPr defaultRowHeight="14.4" x14ac:dyDescent="0.3"/>
  <cols>
    <col min="2" max="2" width="2.6640625" bestFit="1" customWidth="1"/>
    <col min="3" max="4" width="7.5546875" bestFit="1" customWidth="1"/>
    <col min="5" max="5" width="8.33203125" customWidth="1"/>
    <col min="6" max="6" width="7.5546875" bestFit="1" customWidth="1"/>
    <col min="7" max="7" width="8.33203125" bestFit="1" customWidth="1"/>
    <col min="8" max="8" width="7.5546875" bestFit="1" customWidth="1"/>
    <col min="9" max="9" width="8.33203125" bestFit="1" customWidth="1"/>
    <col min="10" max="10" width="7.5546875" bestFit="1" customWidth="1"/>
    <col min="11" max="11" width="8.33203125" bestFit="1" customWidth="1"/>
    <col min="12" max="12" width="7.5546875" bestFit="1" customWidth="1"/>
    <col min="13" max="13" width="2" bestFit="1" customWidth="1"/>
  </cols>
  <sheetData>
    <row r="1" spans="1:13" ht="15" thickBot="1" x14ac:dyDescent="0.35">
      <c r="A1" s="78" t="s">
        <v>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</row>
    <row r="2" spans="1:13" ht="29.4" thickBot="1" x14ac:dyDescent="0.35">
      <c r="A2" s="13" t="s">
        <v>10</v>
      </c>
      <c r="B2" s="103">
        <v>1</v>
      </c>
      <c r="C2" s="104"/>
      <c r="D2" s="101">
        <v>1.25</v>
      </c>
      <c r="E2" s="102"/>
      <c r="F2" s="101">
        <v>1.5</v>
      </c>
      <c r="G2" s="102"/>
      <c r="H2" s="101">
        <v>1.75</v>
      </c>
      <c r="I2" s="102"/>
      <c r="J2" s="101">
        <v>2</v>
      </c>
      <c r="K2" s="102"/>
      <c r="L2" s="99" t="s">
        <v>0</v>
      </c>
      <c r="M2" s="100"/>
    </row>
    <row r="3" spans="1:13" ht="29.4" thickBot="1" x14ac:dyDescent="0.35">
      <c r="A3" s="17" t="s">
        <v>1</v>
      </c>
      <c r="B3" s="92" t="s">
        <v>12</v>
      </c>
      <c r="C3" s="93"/>
      <c r="D3" s="94" t="s">
        <v>5</v>
      </c>
      <c r="E3" s="95"/>
      <c r="F3" s="96" t="s">
        <v>6</v>
      </c>
      <c r="G3" s="97"/>
      <c r="H3" s="96" t="s">
        <v>7</v>
      </c>
      <c r="I3" s="97"/>
      <c r="J3" s="96" t="s">
        <v>8</v>
      </c>
      <c r="K3" s="97"/>
      <c r="L3" s="96" t="s">
        <v>9</v>
      </c>
      <c r="M3" s="98"/>
    </row>
    <row r="4" spans="1:13" x14ac:dyDescent="0.3">
      <c r="A4" s="6">
        <v>1</v>
      </c>
      <c r="B4" s="32" t="s">
        <v>14</v>
      </c>
      <c r="C4" s="7">
        <v>11770</v>
      </c>
      <c r="D4" s="33">
        <f>C4+1</f>
        <v>11771</v>
      </c>
      <c r="E4" s="34">
        <f>C4*-1.25</f>
        <v>-14712.5</v>
      </c>
      <c r="F4" s="37">
        <f>-(E4-1)</f>
        <v>14713.5</v>
      </c>
      <c r="G4" s="38">
        <f>C4*1.5*-1</f>
        <v>-17655</v>
      </c>
      <c r="H4" s="33">
        <f>(G4-1)*-1</f>
        <v>17656</v>
      </c>
      <c r="I4" s="34">
        <f>-(C4*1.75)</f>
        <v>-20597.5</v>
      </c>
      <c r="J4" s="33">
        <f>(I4-1)*-1</f>
        <v>20598.5</v>
      </c>
      <c r="K4" s="34">
        <f>-(C4*2)</f>
        <v>-23540</v>
      </c>
      <c r="L4" s="33">
        <f>-(K4-1)</f>
        <v>23541</v>
      </c>
      <c r="M4" s="35" t="s">
        <v>15</v>
      </c>
    </row>
    <row r="5" spans="1:13" x14ac:dyDescent="0.3">
      <c r="A5" s="6">
        <v>2</v>
      </c>
      <c r="B5" s="32" t="s">
        <v>14</v>
      </c>
      <c r="C5" s="10">
        <v>15930</v>
      </c>
      <c r="D5" s="31">
        <f t="shared" ref="D5:D11" si="0">C5+1</f>
        <v>15931</v>
      </c>
      <c r="E5" s="10">
        <f t="shared" ref="E5:E11" si="1">C5*1.25*-1</f>
        <v>-19912.5</v>
      </c>
      <c r="F5" s="31">
        <f t="shared" ref="F5:F11" si="2">-(E5-1)</f>
        <v>19913.5</v>
      </c>
      <c r="G5" s="10">
        <f t="shared" ref="G5:G11" si="3">C5*1.5*-1</f>
        <v>-23895</v>
      </c>
      <c r="H5" s="31">
        <f t="shared" ref="H5:H11" si="4">(G5-1)*-1</f>
        <v>23896</v>
      </c>
      <c r="I5" s="10">
        <f t="shared" ref="I5:I11" si="5">-(C5*1.75)</f>
        <v>-27877.5</v>
      </c>
      <c r="J5" s="31">
        <f t="shared" ref="J5:J11" si="6">(I5-1)*-1</f>
        <v>27878.5</v>
      </c>
      <c r="K5" s="10">
        <f t="shared" ref="K5:K11" si="7">-(C5*2)</f>
        <v>-31860</v>
      </c>
      <c r="L5" s="31">
        <f t="shared" ref="L5:L11" si="8">-(K5-1)</f>
        <v>31861</v>
      </c>
      <c r="M5" s="36" t="s">
        <v>15</v>
      </c>
    </row>
    <row r="6" spans="1:13" x14ac:dyDescent="0.3">
      <c r="A6" s="6">
        <v>3</v>
      </c>
      <c r="B6" s="32" t="s">
        <v>14</v>
      </c>
      <c r="C6" s="10">
        <v>20090</v>
      </c>
      <c r="D6" s="31">
        <f t="shared" si="0"/>
        <v>20091</v>
      </c>
      <c r="E6" s="10">
        <f>C6*1.25*-1</f>
        <v>-25112.5</v>
      </c>
      <c r="F6" s="31">
        <f t="shared" si="2"/>
        <v>25113.5</v>
      </c>
      <c r="G6" s="39">
        <f t="shared" si="3"/>
        <v>-30135</v>
      </c>
      <c r="H6" s="31">
        <f t="shared" si="4"/>
        <v>30136</v>
      </c>
      <c r="I6" s="10">
        <f t="shared" si="5"/>
        <v>-35157.5</v>
      </c>
      <c r="J6" s="31">
        <f t="shared" si="6"/>
        <v>35158.5</v>
      </c>
      <c r="K6" s="10">
        <f t="shared" si="7"/>
        <v>-40180</v>
      </c>
      <c r="L6" s="31">
        <f t="shared" si="8"/>
        <v>40181</v>
      </c>
      <c r="M6" s="36" t="s">
        <v>15</v>
      </c>
    </row>
    <row r="7" spans="1:13" x14ac:dyDescent="0.3">
      <c r="A7" s="6">
        <v>4</v>
      </c>
      <c r="B7" s="32" t="s">
        <v>14</v>
      </c>
      <c r="C7" s="10">
        <v>24250</v>
      </c>
      <c r="D7" s="31">
        <f t="shared" si="0"/>
        <v>24251</v>
      </c>
      <c r="E7" s="10">
        <f t="shared" si="1"/>
        <v>-30312.5</v>
      </c>
      <c r="F7" s="31">
        <f t="shared" si="2"/>
        <v>30313.5</v>
      </c>
      <c r="G7" s="39">
        <f t="shared" si="3"/>
        <v>-36375</v>
      </c>
      <c r="H7" s="31">
        <f t="shared" si="4"/>
        <v>36376</v>
      </c>
      <c r="I7" s="10">
        <f t="shared" si="5"/>
        <v>-42437.5</v>
      </c>
      <c r="J7" s="31">
        <f t="shared" si="6"/>
        <v>42438.5</v>
      </c>
      <c r="K7" s="10">
        <f t="shared" si="7"/>
        <v>-48500</v>
      </c>
      <c r="L7" s="31">
        <f t="shared" si="8"/>
        <v>48501</v>
      </c>
      <c r="M7" s="36" t="s">
        <v>15</v>
      </c>
    </row>
    <row r="8" spans="1:13" x14ac:dyDescent="0.3">
      <c r="A8" s="6">
        <v>5</v>
      </c>
      <c r="B8" s="32" t="s">
        <v>14</v>
      </c>
      <c r="C8" s="10">
        <v>28410</v>
      </c>
      <c r="D8" s="31">
        <f t="shared" si="0"/>
        <v>28411</v>
      </c>
      <c r="E8" s="10">
        <f t="shared" si="1"/>
        <v>-35512.5</v>
      </c>
      <c r="F8" s="40">
        <f t="shared" si="2"/>
        <v>35513.5</v>
      </c>
      <c r="G8" s="39">
        <f t="shared" si="3"/>
        <v>-42615</v>
      </c>
      <c r="H8" s="31">
        <f t="shared" si="4"/>
        <v>42616</v>
      </c>
      <c r="I8" s="10">
        <f t="shared" si="5"/>
        <v>-49717.5</v>
      </c>
      <c r="J8" s="31">
        <f t="shared" si="6"/>
        <v>49718.5</v>
      </c>
      <c r="K8" s="10">
        <f t="shared" si="7"/>
        <v>-56820</v>
      </c>
      <c r="L8" s="31">
        <f t="shared" si="8"/>
        <v>56821</v>
      </c>
      <c r="M8" s="36" t="s">
        <v>15</v>
      </c>
    </row>
    <row r="9" spans="1:13" x14ac:dyDescent="0.3">
      <c r="A9" s="6">
        <v>6</v>
      </c>
      <c r="B9" s="32" t="s">
        <v>14</v>
      </c>
      <c r="C9" s="10">
        <v>32570</v>
      </c>
      <c r="D9" s="31">
        <f t="shared" si="0"/>
        <v>32571</v>
      </c>
      <c r="E9" s="10">
        <f t="shared" si="1"/>
        <v>-40712.5</v>
      </c>
      <c r="F9" s="31">
        <f t="shared" si="2"/>
        <v>40713.5</v>
      </c>
      <c r="G9" s="39">
        <f t="shared" si="3"/>
        <v>-48855</v>
      </c>
      <c r="H9" s="31">
        <f t="shared" si="4"/>
        <v>48856</v>
      </c>
      <c r="I9" s="10">
        <f t="shared" si="5"/>
        <v>-56997.5</v>
      </c>
      <c r="J9" s="31">
        <f t="shared" si="6"/>
        <v>56998.5</v>
      </c>
      <c r="K9" s="10">
        <f t="shared" si="7"/>
        <v>-65140</v>
      </c>
      <c r="L9" s="31">
        <f t="shared" si="8"/>
        <v>65141</v>
      </c>
      <c r="M9" s="36" t="s">
        <v>15</v>
      </c>
    </row>
    <row r="10" spans="1:13" x14ac:dyDescent="0.3">
      <c r="A10" s="6">
        <v>7</v>
      </c>
      <c r="B10" s="32" t="s">
        <v>14</v>
      </c>
      <c r="C10" s="10">
        <v>36730</v>
      </c>
      <c r="D10" s="31">
        <f t="shared" si="0"/>
        <v>36731</v>
      </c>
      <c r="E10" s="10">
        <f t="shared" si="1"/>
        <v>-45912.5</v>
      </c>
      <c r="F10" s="31">
        <f t="shared" si="2"/>
        <v>45913.5</v>
      </c>
      <c r="G10" s="39">
        <f t="shared" si="3"/>
        <v>-55095</v>
      </c>
      <c r="H10" s="31">
        <f t="shared" si="4"/>
        <v>55096</v>
      </c>
      <c r="I10" s="10">
        <f t="shared" si="5"/>
        <v>-64277.5</v>
      </c>
      <c r="J10" s="31">
        <f t="shared" si="6"/>
        <v>64278.5</v>
      </c>
      <c r="K10" s="10">
        <f t="shared" si="7"/>
        <v>-73460</v>
      </c>
      <c r="L10" s="31">
        <f t="shared" si="8"/>
        <v>73461</v>
      </c>
      <c r="M10" s="36" t="s">
        <v>15</v>
      </c>
    </row>
    <row r="11" spans="1:13" x14ac:dyDescent="0.3">
      <c r="A11" s="6">
        <v>8</v>
      </c>
      <c r="B11" s="32" t="s">
        <v>14</v>
      </c>
      <c r="C11" s="10">
        <v>40890</v>
      </c>
      <c r="D11" s="31">
        <f t="shared" si="0"/>
        <v>40891</v>
      </c>
      <c r="E11" s="10">
        <f t="shared" si="1"/>
        <v>-51112.5</v>
      </c>
      <c r="F11" s="30">
        <f t="shared" si="2"/>
        <v>51113.5</v>
      </c>
      <c r="G11" s="10">
        <f t="shared" si="3"/>
        <v>-61335</v>
      </c>
      <c r="H11" s="31">
        <f t="shared" si="4"/>
        <v>61336</v>
      </c>
      <c r="I11" s="10">
        <f t="shared" si="5"/>
        <v>-71557.5</v>
      </c>
      <c r="J11" s="31">
        <f t="shared" si="6"/>
        <v>71558.5</v>
      </c>
      <c r="K11" s="10">
        <f t="shared" si="7"/>
        <v>-81780</v>
      </c>
      <c r="L11" s="31">
        <f t="shared" si="8"/>
        <v>81781</v>
      </c>
      <c r="M11" s="36" t="s">
        <v>15</v>
      </c>
    </row>
    <row r="12" spans="1:13" ht="72.599999999999994" thickBot="1" x14ac:dyDescent="0.35">
      <c r="A12" s="11" t="s">
        <v>3</v>
      </c>
      <c r="B12" s="91">
        <v>4160</v>
      </c>
      <c r="C12" s="90"/>
      <c r="D12" s="89">
        <f>-(E11-E10)</f>
        <v>5200</v>
      </c>
      <c r="E12" s="90"/>
      <c r="F12" s="89">
        <f t="shared" ref="F12" si="9">-(G11-G10)</f>
        <v>6240</v>
      </c>
      <c r="G12" s="90"/>
      <c r="H12" s="89">
        <f t="shared" ref="H12" si="10">-(I11-I10)</f>
        <v>7280</v>
      </c>
      <c r="I12" s="90"/>
      <c r="J12" s="89">
        <f t="shared" ref="J12" si="11">-(K11-K10)</f>
        <v>8320</v>
      </c>
      <c r="K12" s="90"/>
      <c r="L12" s="89">
        <f>-(L10-L11)</f>
        <v>8320</v>
      </c>
      <c r="M12" s="90"/>
    </row>
    <row r="14" spans="1:13" x14ac:dyDescent="0.3">
      <c r="A14" t="s">
        <v>13</v>
      </c>
    </row>
    <row r="20" spans="4:4" x14ac:dyDescent="0.3">
      <c r="D20" s="41"/>
    </row>
  </sheetData>
  <mergeCells count="19">
    <mergeCell ref="A1:M1"/>
    <mergeCell ref="B3:C3"/>
    <mergeCell ref="D3:E3"/>
    <mergeCell ref="F3:G3"/>
    <mergeCell ref="H3:I3"/>
    <mergeCell ref="J3:K3"/>
    <mergeCell ref="L3:M3"/>
    <mergeCell ref="L2:M2"/>
    <mergeCell ref="J2:K2"/>
    <mergeCell ref="H2:I2"/>
    <mergeCell ref="F2:G2"/>
    <mergeCell ref="D2:E2"/>
    <mergeCell ref="B2:C2"/>
    <mergeCell ref="F12:G12"/>
    <mergeCell ref="H12:I12"/>
    <mergeCell ref="J12:K12"/>
    <mergeCell ref="L12:M12"/>
    <mergeCell ref="B12:C12"/>
    <mergeCell ref="D12:E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6"/>
  <sheetViews>
    <sheetView tabSelected="1" workbookViewId="0">
      <selection activeCell="Q10" sqref="Q10"/>
    </sheetView>
  </sheetViews>
  <sheetFormatPr defaultRowHeight="14.4" x14ac:dyDescent="0.3"/>
  <cols>
    <col min="1" max="1" width="10.44140625" customWidth="1"/>
  </cols>
  <sheetData>
    <row r="1" spans="1:17" ht="20.399999999999999" x14ac:dyDescent="0.35">
      <c r="A1" s="43" t="s">
        <v>36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7" ht="18" customHeight="1" x14ac:dyDescent="0.3">
      <c r="A2" s="45" t="s">
        <v>35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7" ht="18" customHeight="1" thickBot="1" x14ac:dyDescent="0.35">
      <c r="A3" s="45" t="s">
        <v>38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7" x14ac:dyDescent="0.3">
      <c r="A4" s="61" t="s">
        <v>11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3"/>
    </row>
    <row r="5" spans="1:17" ht="28.8" x14ac:dyDescent="0.3">
      <c r="A5" s="22" t="s">
        <v>10</v>
      </c>
      <c r="B5" s="23">
        <v>1</v>
      </c>
      <c r="C5" s="23">
        <v>1.1000000000000001</v>
      </c>
      <c r="D5" s="23">
        <v>1.2</v>
      </c>
      <c r="E5" s="23">
        <v>1.3</v>
      </c>
      <c r="F5" s="23">
        <v>1.4</v>
      </c>
      <c r="G5" s="23">
        <v>1.5</v>
      </c>
      <c r="H5" s="23">
        <v>1.6</v>
      </c>
      <c r="I5" s="23">
        <v>1.7</v>
      </c>
      <c r="J5" s="23">
        <v>1.8</v>
      </c>
      <c r="K5" s="23">
        <v>1.9</v>
      </c>
      <c r="L5" s="23">
        <v>2</v>
      </c>
      <c r="M5" s="24" t="s">
        <v>0</v>
      </c>
    </row>
    <row r="6" spans="1:17" x14ac:dyDescent="0.3">
      <c r="A6" s="64" t="s">
        <v>1</v>
      </c>
      <c r="B6" s="66" t="s">
        <v>2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8"/>
    </row>
    <row r="7" spans="1:17" x14ac:dyDescent="0.3">
      <c r="A7" s="65"/>
      <c r="B7" s="51">
        <v>1</v>
      </c>
      <c r="C7" s="51">
        <v>1</v>
      </c>
      <c r="D7" s="51">
        <v>0.9</v>
      </c>
      <c r="E7" s="51">
        <v>0.8</v>
      </c>
      <c r="F7" s="51">
        <v>0.7</v>
      </c>
      <c r="G7" s="51">
        <v>0.6</v>
      </c>
      <c r="H7" s="51">
        <v>0.5</v>
      </c>
      <c r="I7" s="51">
        <v>0.4</v>
      </c>
      <c r="J7" s="51">
        <v>0.3</v>
      </c>
      <c r="K7" s="51">
        <v>0.2</v>
      </c>
      <c r="L7" s="51">
        <v>0.1</v>
      </c>
      <c r="M7" s="52">
        <v>0</v>
      </c>
    </row>
    <row r="8" spans="1:17" x14ac:dyDescent="0.3">
      <c r="A8" s="42">
        <v>1</v>
      </c>
      <c r="B8" s="46">
        <v>15960</v>
      </c>
      <c r="C8" s="47">
        <f>B8+(B8*0.1)</f>
        <v>17556</v>
      </c>
      <c r="D8" s="47">
        <f>C8+(B8*0.1)</f>
        <v>19152</v>
      </c>
      <c r="E8" s="47">
        <f>D8+(B8*0.1)</f>
        <v>20748</v>
      </c>
      <c r="F8" s="47">
        <f>E8+(B8*0.1)</f>
        <v>22344</v>
      </c>
      <c r="G8" s="47">
        <f>F8+(B8*0.1)</f>
        <v>23940</v>
      </c>
      <c r="H8" s="47">
        <f>G8+(B8*0.1)</f>
        <v>25536</v>
      </c>
      <c r="I8" s="47">
        <f>H8+(B8*0.1)</f>
        <v>27132</v>
      </c>
      <c r="J8" s="47">
        <f>I8+(B8*0.1)</f>
        <v>28728</v>
      </c>
      <c r="K8" s="47">
        <f>J8+(B8*0.1)</f>
        <v>30324</v>
      </c>
      <c r="L8" s="47">
        <f>K8+(B8*0.1)</f>
        <v>31920</v>
      </c>
      <c r="M8" s="48">
        <f>L8+1</f>
        <v>31921</v>
      </c>
    </row>
    <row r="9" spans="1:17" x14ac:dyDescent="0.3">
      <c r="A9" s="42">
        <v>2</v>
      </c>
      <c r="B9" s="49">
        <v>21640</v>
      </c>
      <c r="C9" s="47">
        <f t="shared" ref="C9:C16" si="0">B9+(B9*0.1)</f>
        <v>23804</v>
      </c>
      <c r="D9" s="47">
        <f t="shared" ref="D9:M16" si="1">C9+(B9*0.1)</f>
        <v>25968</v>
      </c>
      <c r="E9" s="47">
        <f t="shared" ref="E9:E15" si="2">D9+(B9*0.1)</f>
        <v>28132</v>
      </c>
      <c r="F9" s="47">
        <f t="shared" ref="F9:F15" si="3">E9+(B9*0.1)</f>
        <v>30296</v>
      </c>
      <c r="G9" s="47">
        <f t="shared" ref="G9:G15" si="4">F9+(B9*0.1)</f>
        <v>32460</v>
      </c>
      <c r="H9" s="47">
        <f t="shared" ref="H9:H15" si="5">G9+(B9*0.1)</f>
        <v>34624</v>
      </c>
      <c r="I9" s="47">
        <f t="shared" ref="I9:I15" si="6">H9+(B9*0.1)</f>
        <v>36788</v>
      </c>
      <c r="J9" s="47">
        <f t="shared" ref="J9:J15" si="7">I9+(B9*0.1)</f>
        <v>38952</v>
      </c>
      <c r="K9" s="47">
        <f t="shared" ref="K9:K15" si="8">J9+(B9*0.1)</f>
        <v>41116</v>
      </c>
      <c r="L9" s="47">
        <f t="shared" ref="L9:L15" si="9">K9+(B9*0.1)</f>
        <v>43280</v>
      </c>
      <c r="M9" s="48">
        <f t="shared" ref="M9:M15" si="10">L9+1</f>
        <v>43281</v>
      </c>
    </row>
    <row r="10" spans="1:17" x14ac:dyDescent="0.3">
      <c r="A10" s="42">
        <v>3</v>
      </c>
      <c r="B10" s="49">
        <v>27320</v>
      </c>
      <c r="C10" s="47">
        <f t="shared" si="0"/>
        <v>30052</v>
      </c>
      <c r="D10" s="47">
        <f t="shared" si="1"/>
        <v>32784</v>
      </c>
      <c r="E10" s="47">
        <f t="shared" si="2"/>
        <v>35516</v>
      </c>
      <c r="F10" s="47">
        <f t="shared" si="3"/>
        <v>38248</v>
      </c>
      <c r="G10" s="47">
        <f t="shared" si="4"/>
        <v>40980</v>
      </c>
      <c r="H10" s="47">
        <f t="shared" si="5"/>
        <v>43712</v>
      </c>
      <c r="I10" s="47">
        <f t="shared" si="6"/>
        <v>46444</v>
      </c>
      <c r="J10" s="47">
        <f t="shared" si="7"/>
        <v>49176</v>
      </c>
      <c r="K10" s="47">
        <f t="shared" si="8"/>
        <v>51908</v>
      </c>
      <c r="L10" s="47">
        <f t="shared" si="9"/>
        <v>54640</v>
      </c>
      <c r="M10" s="48">
        <f t="shared" si="10"/>
        <v>54641</v>
      </c>
      <c r="Q10" t="s">
        <v>39</v>
      </c>
    </row>
    <row r="11" spans="1:17" x14ac:dyDescent="0.3">
      <c r="A11" s="42">
        <v>4</v>
      </c>
      <c r="B11" s="49">
        <v>33000</v>
      </c>
      <c r="C11" s="47">
        <f t="shared" si="0"/>
        <v>36300</v>
      </c>
      <c r="D11" s="47">
        <f t="shared" si="1"/>
        <v>39600</v>
      </c>
      <c r="E11" s="47">
        <f t="shared" si="2"/>
        <v>42900</v>
      </c>
      <c r="F11" s="47">
        <f t="shared" si="3"/>
        <v>46200</v>
      </c>
      <c r="G11" s="47">
        <f t="shared" si="4"/>
        <v>49500</v>
      </c>
      <c r="H11" s="47">
        <f t="shared" si="5"/>
        <v>52800</v>
      </c>
      <c r="I11" s="47">
        <f t="shared" si="6"/>
        <v>56100</v>
      </c>
      <c r="J11" s="47">
        <f t="shared" si="7"/>
        <v>59400</v>
      </c>
      <c r="K11" s="47">
        <f t="shared" si="8"/>
        <v>62700</v>
      </c>
      <c r="L11" s="47">
        <f t="shared" si="9"/>
        <v>66000</v>
      </c>
      <c r="M11" s="48">
        <f t="shared" si="10"/>
        <v>66001</v>
      </c>
    </row>
    <row r="12" spans="1:17" x14ac:dyDescent="0.3">
      <c r="A12" s="42">
        <v>5</v>
      </c>
      <c r="B12" s="49">
        <v>38680</v>
      </c>
      <c r="C12" s="47">
        <f t="shared" si="0"/>
        <v>42548</v>
      </c>
      <c r="D12" s="47">
        <f t="shared" si="1"/>
        <v>46416</v>
      </c>
      <c r="E12" s="47">
        <f t="shared" si="2"/>
        <v>50284</v>
      </c>
      <c r="F12" s="47">
        <f t="shared" si="3"/>
        <v>54152</v>
      </c>
      <c r="G12" s="47">
        <f t="shared" si="4"/>
        <v>58020</v>
      </c>
      <c r="H12" s="47">
        <f t="shared" si="5"/>
        <v>61888</v>
      </c>
      <c r="I12" s="47">
        <f t="shared" si="6"/>
        <v>65756</v>
      </c>
      <c r="J12" s="47">
        <f t="shared" si="7"/>
        <v>69624</v>
      </c>
      <c r="K12" s="47">
        <f t="shared" si="8"/>
        <v>73492</v>
      </c>
      <c r="L12" s="47">
        <f t="shared" si="9"/>
        <v>77360</v>
      </c>
      <c r="M12" s="48">
        <f t="shared" si="10"/>
        <v>77361</v>
      </c>
    </row>
    <row r="13" spans="1:17" x14ac:dyDescent="0.3">
      <c r="A13" s="42">
        <v>6</v>
      </c>
      <c r="B13" s="49">
        <v>44360</v>
      </c>
      <c r="C13" s="47">
        <f t="shared" si="0"/>
        <v>48796</v>
      </c>
      <c r="D13" s="47">
        <f t="shared" si="1"/>
        <v>53232</v>
      </c>
      <c r="E13" s="47">
        <f t="shared" si="2"/>
        <v>57668</v>
      </c>
      <c r="F13" s="47">
        <f t="shared" si="3"/>
        <v>62104</v>
      </c>
      <c r="G13" s="47">
        <f t="shared" si="4"/>
        <v>66540</v>
      </c>
      <c r="H13" s="47">
        <f t="shared" si="5"/>
        <v>70976</v>
      </c>
      <c r="I13" s="47">
        <f t="shared" si="6"/>
        <v>75412</v>
      </c>
      <c r="J13" s="47">
        <f t="shared" si="7"/>
        <v>79848</v>
      </c>
      <c r="K13" s="47">
        <f t="shared" si="8"/>
        <v>84284</v>
      </c>
      <c r="L13" s="47">
        <f t="shared" si="9"/>
        <v>88720</v>
      </c>
      <c r="M13" s="48">
        <f t="shared" si="10"/>
        <v>88721</v>
      </c>
    </row>
    <row r="14" spans="1:17" x14ac:dyDescent="0.3">
      <c r="A14" s="42">
        <v>7</v>
      </c>
      <c r="B14" s="49">
        <v>50040</v>
      </c>
      <c r="C14" s="47">
        <f t="shared" si="0"/>
        <v>55044</v>
      </c>
      <c r="D14" s="47">
        <f t="shared" si="1"/>
        <v>60048</v>
      </c>
      <c r="E14" s="47">
        <f t="shared" si="2"/>
        <v>65052</v>
      </c>
      <c r="F14" s="47">
        <f t="shared" si="3"/>
        <v>70056</v>
      </c>
      <c r="G14" s="47">
        <f t="shared" si="4"/>
        <v>75060</v>
      </c>
      <c r="H14" s="47">
        <f t="shared" si="5"/>
        <v>80064</v>
      </c>
      <c r="I14" s="47">
        <f t="shared" si="6"/>
        <v>85068</v>
      </c>
      <c r="J14" s="47">
        <f t="shared" si="7"/>
        <v>90072</v>
      </c>
      <c r="K14" s="47">
        <f t="shared" si="8"/>
        <v>95076</v>
      </c>
      <c r="L14" s="47">
        <f t="shared" si="9"/>
        <v>100080</v>
      </c>
      <c r="M14" s="48">
        <f t="shared" si="10"/>
        <v>100081</v>
      </c>
    </row>
    <row r="15" spans="1:17" x14ac:dyDescent="0.3">
      <c r="A15" s="42">
        <v>8</v>
      </c>
      <c r="B15" s="49">
        <v>55720</v>
      </c>
      <c r="C15" s="47">
        <f t="shared" si="0"/>
        <v>61292</v>
      </c>
      <c r="D15" s="47">
        <f t="shared" si="1"/>
        <v>66864</v>
      </c>
      <c r="E15" s="47">
        <f t="shared" si="2"/>
        <v>72436</v>
      </c>
      <c r="F15" s="47">
        <f t="shared" si="3"/>
        <v>78008</v>
      </c>
      <c r="G15" s="47">
        <f t="shared" si="4"/>
        <v>83580</v>
      </c>
      <c r="H15" s="47">
        <f t="shared" si="5"/>
        <v>89152</v>
      </c>
      <c r="I15" s="47">
        <f t="shared" si="6"/>
        <v>94724</v>
      </c>
      <c r="J15" s="47">
        <f t="shared" si="7"/>
        <v>100296</v>
      </c>
      <c r="K15" s="47">
        <f t="shared" si="8"/>
        <v>105868</v>
      </c>
      <c r="L15" s="47">
        <f t="shared" si="9"/>
        <v>111440</v>
      </c>
      <c r="M15" s="48">
        <f t="shared" si="10"/>
        <v>111441</v>
      </c>
    </row>
    <row r="16" spans="1:17" ht="58.2" thickBot="1" x14ac:dyDescent="0.35">
      <c r="A16" s="53" t="s">
        <v>16</v>
      </c>
      <c r="B16" s="50">
        <v>5680</v>
      </c>
      <c r="C16" s="47">
        <f t="shared" si="0"/>
        <v>6248</v>
      </c>
      <c r="D16" s="47">
        <f t="shared" si="1"/>
        <v>6816</v>
      </c>
      <c r="E16" s="47">
        <f t="shared" si="1"/>
        <v>7440.8</v>
      </c>
      <c r="F16" s="47">
        <f t="shared" si="1"/>
        <v>8122.4000000000005</v>
      </c>
      <c r="G16" s="47">
        <f t="shared" si="1"/>
        <v>8866.4800000000014</v>
      </c>
      <c r="H16" s="47">
        <f t="shared" si="1"/>
        <v>9678.7200000000012</v>
      </c>
      <c r="I16" s="47">
        <f t="shared" si="1"/>
        <v>10565.368000000002</v>
      </c>
      <c r="J16" s="47">
        <f t="shared" si="1"/>
        <v>11533.240000000002</v>
      </c>
      <c r="K16" s="47">
        <f t="shared" si="1"/>
        <v>12589.776800000001</v>
      </c>
      <c r="L16" s="47">
        <f t="shared" si="1"/>
        <v>13743.100800000002</v>
      </c>
      <c r="M16" s="47">
        <f t="shared" si="1"/>
        <v>15002.078480000002</v>
      </c>
    </row>
    <row r="17" spans="1:13" x14ac:dyDescent="0.3">
      <c r="A17" s="29"/>
    </row>
    <row r="18" spans="1:13" x14ac:dyDescent="0.3">
      <c r="E18" t="s">
        <v>37</v>
      </c>
    </row>
    <row r="19" spans="1:13" x14ac:dyDescent="0.3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1" spans="1:13" ht="77.25" customHeight="1" x14ac:dyDescent="0.3">
      <c r="A21" s="69" t="s">
        <v>17</v>
      </c>
      <c r="B21" s="70"/>
      <c r="C21" s="71"/>
      <c r="D21" s="57" t="s">
        <v>28</v>
      </c>
      <c r="E21" s="57" t="s">
        <v>29</v>
      </c>
      <c r="F21" s="57" t="s">
        <v>30</v>
      </c>
      <c r="G21" s="57" t="s">
        <v>31</v>
      </c>
      <c r="H21" s="74"/>
      <c r="I21" s="72" t="s">
        <v>32</v>
      </c>
      <c r="J21" s="73"/>
      <c r="K21" s="57" t="s">
        <v>34</v>
      </c>
      <c r="L21" s="77" t="s">
        <v>33</v>
      </c>
      <c r="M21" s="77"/>
    </row>
    <row r="22" spans="1:13" x14ac:dyDescent="0.3">
      <c r="A22" s="58" t="s">
        <v>18</v>
      </c>
      <c r="B22" s="59"/>
      <c r="C22" s="60"/>
      <c r="D22" s="56">
        <v>0</v>
      </c>
      <c r="E22" s="56">
        <v>5</v>
      </c>
      <c r="F22" s="56">
        <v>10</v>
      </c>
      <c r="G22" s="56">
        <v>15</v>
      </c>
      <c r="H22" s="75"/>
      <c r="I22" s="55" t="s">
        <v>23</v>
      </c>
      <c r="J22" s="55"/>
      <c r="K22" s="56">
        <v>18</v>
      </c>
      <c r="L22" s="77"/>
      <c r="M22" s="77"/>
    </row>
    <row r="23" spans="1:13" x14ac:dyDescent="0.3">
      <c r="A23" s="58" t="s">
        <v>19</v>
      </c>
      <c r="B23" s="59"/>
      <c r="C23" s="60"/>
      <c r="D23" s="56">
        <v>10</v>
      </c>
      <c r="E23" s="56">
        <v>15</v>
      </c>
      <c r="F23" s="56">
        <v>20</v>
      </c>
      <c r="G23" s="56">
        <v>25</v>
      </c>
      <c r="H23" s="75"/>
      <c r="I23" s="55" t="s">
        <v>24</v>
      </c>
      <c r="J23" s="55"/>
      <c r="K23" s="56">
        <v>27</v>
      </c>
      <c r="L23" s="77"/>
      <c r="M23" s="77"/>
    </row>
    <row r="24" spans="1:13" x14ac:dyDescent="0.3">
      <c r="A24" s="58" t="s">
        <v>20</v>
      </c>
      <c r="B24" s="59"/>
      <c r="C24" s="60"/>
      <c r="D24" s="56">
        <v>10</v>
      </c>
      <c r="E24" s="56">
        <v>15</v>
      </c>
      <c r="F24" s="56">
        <v>20</v>
      </c>
      <c r="G24" s="56">
        <v>25</v>
      </c>
      <c r="H24" s="75"/>
      <c r="I24" s="55" t="s">
        <v>25</v>
      </c>
      <c r="J24" s="55"/>
      <c r="K24" s="56">
        <v>31.5</v>
      </c>
      <c r="L24" s="77"/>
      <c r="M24" s="77"/>
    </row>
    <row r="25" spans="1:13" x14ac:dyDescent="0.3">
      <c r="A25" s="58" t="s">
        <v>21</v>
      </c>
      <c r="B25" s="59"/>
      <c r="C25" s="60"/>
      <c r="D25" s="56">
        <v>25</v>
      </c>
      <c r="E25" s="56">
        <v>50</v>
      </c>
      <c r="F25" s="56">
        <v>100</v>
      </c>
      <c r="G25" s="56">
        <v>150</v>
      </c>
      <c r="H25" s="75"/>
      <c r="I25" s="55" t="s">
        <v>26</v>
      </c>
      <c r="J25" s="55"/>
      <c r="K25" s="56">
        <v>148.5</v>
      </c>
      <c r="L25" s="77"/>
      <c r="M25" s="77"/>
    </row>
    <row r="26" spans="1:13" x14ac:dyDescent="0.3">
      <c r="A26" s="58" t="s">
        <v>22</v>
      </c>
      <c r="B26" s="59"/>
      <c r="C26" s="60"/>
      <c r="D26" s="56">
        <v>10</v>
      </c>
      <c r="E26" s="56">
        <v>20</v>
      </c>
      <c r="F26" s="56">
        <v>40</v>
      </c>
      <c r="G26" s="56">
        <v>60</v>
      </c>
      <c r="H26" s="76"/>
      <c r="I26" s="55" t="s">
        <v>27</v>
      </c>
      <c r="J26" s="55"/>
      <c r="K26" s="56">
        <v>67.5</v>
      </c>
      <c r="L26" s="77"/>
      <c r="M26" s="77"/>
    </row>
  </sheetData>
  <mergeCells count="12">
    <mergeCell ref="A23:C23"/>
    <mergeCell ref="A24:C24"/>
    <mergeCell ref="A25:C25"/>
    <mergeCell ref="A26:C26"/>
    <mergeCell ref="A4:M4"/>
    <mergeCell ref="A6:A7"/>
    <mergeCell ref="B6:M6"/>
    <mergeCell ref="A21:C21"/>
    <mergeCell ref="A22:C22"/>
    <mergeCell ref="I21:J21"/>
    <mergeCell ref="H21:H26"/>
    <mergeCell ref="L21:M26"/>
  </mergeCells>
  <pageMargins left="0.7" right="0.7" top="0.25" bottom="0.2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1C577DBAC04E478EF07B65EB0D4267" ma:contentTypeVersion="18" ma:contentTypeDescription="Create a new document." ma:contentTypeScope="" ma:versionID="6eebb1b4c727c556a98f90a591eb87e0">
  <xsd:schema xmlns:xsd="http://www.w3.org/2001/XMLSchema" xmlns:xs="http://www.w3.org/2001/XMLSchema" xmlns:p="http://schemas.microsoft.com/office/2006/metadata/properties" xmlns:ns2="99ac109d-68c9-4a9f-8ea5-9a0d7d890a16" xmlns:ns3="55d91917-aae4-4dc7-aa31-f22c68b70653" targetNamespace="http://schemas.microsoft.com/office/2006/metadata/properties" ma:root="true" ma:fieldsID="38ed7c5031f3da80938cda3ada330df0" ns2:_="" ns3:_="">
    <xsd:import namespace="99ac109d-68c9-4a9f-8ea5-9a0d7d890a16"/>
    <xsd:import namespace="55d91917-aae4-4dc7-aa31-f22c68b706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109d-68c9-4a9f-8ea5-9a0d7d890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0125b6d-50dd-47c0-995a-14f9c14455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91917-aae4-4dc7-aa31-f22c68b70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8576a64-b76f-4cfe-ba2f-e2b17c13f50d}" ma:internalName="TaxCatchAll" ma:showField="CatchAllData" ma:web="55d91917-aae4-4dc7-aa31-f22c68b70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ac109d-68c9-4a9f-8ea5-9a0d7d890a16">
      <Terms xmlns="http://schemas.microsoft.com/office/infopath/2007/PartnerControls"/>
    </lcf76f155ced4ddcb4097134ff3c332f>
    <TaxCatchAll xmlns="55d91917-aae4-4dc7-aa31-f22c68b70653" xsi:nil="true"/>
  </documentManagement>
</p:properties>
</file>

<file path=customXml/itemProps1.xml><?xml version="1.0" encoding="utf-8"?>
<ds:datastoreItem xmlns:ds="http://schemas.openxmlformats.org/officeDocument/2006/customXml" ds:itemID="{E87D643E-2C7C-49FA-9A7C-AFCF162A7A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D5D14F-68AB-4EA8-BE38-3BF7AAC010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109d-68c9-4a9f-8ea5-9a0d7d890a16"/>
    <ds:schemaRef ds:uri="55d91917-aae4-4dc7-aa31-f22c68b70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B12837-15B9-447A-8F6C-73051DE3AE34}">
  <ds:schemaRefs>
    <ds:schemaRef ds:uri="http://schemas.microsoft.com/office/2006/metadata/properties"/>
    <ds:schemaRef ds:uri="http://schemas.microsoft.com/office/infopath/2007/PartnerControls"/>
    <ds:schemaRef ds:uri="99ac109d-68c9-4a9f-8ea5-9a0d7d890a16"/>
    <ds:schemaRef ds:uri="55d91917-aae4-4dc7-aa31-f22c68b706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2014 SFS</vt:lpstr>
      <vt:lpstr>2015 SFS</vt:lpstr>
      <vt:lpstr>SFS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Wright</dc:creator>
  <cp:lastModifiedBy>Pamela Wright</cp:lastModifiedBy>
  <cp:lastPrinted>2018-01-17T22:08:49Z</cp:lastPrinted>
  <dcterms:created xsi:type="dcterms:W3CDTF">2011-03-31T21:53:00Z</dcterms:created>
  <dcterms:modified xsi:type="dcterms:W3CDTF">2026-03-17T12:54:20Z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0x010100B11C577DBAC04E478EF07B65EB0D4267</vt:lpwstr>
  </property>
  <property fmtid="{D5CDD505-2E9C-101B-9397-08002B2CF9AE}" pid="3" name="MediaServiceImageTags">
    <vt:lpwstr/>
  </property>
</Properties>
</file>